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emoreno\Downloads\"/>
    </mc:Choice>
  </mc:AlternateContent>
  <xr:revisionPtr revIDLastSave="0" documentId="13_ncr:1_{BC8F65EF-9F4E-421D-8E0A-E8FA4609D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ULO TASA" sheetId="1" r:id="rId1"/>
    <sheet name="ESPECIALIDAD2" sheetId="8" state="hidden" r:id="rId2"/>
    <sheet name="CURSOS" sheetId="2" state="hidden" r:id="rId3"/>
    <sheet name="ESPECIALIDAD" sheetId="7" state="hidden" r:id="rId4"/>
    <sheet name="PENDIENTE" sheetId="3" state="hidden" r:id="rId5"/>
    <sheet name="REPITE" sheetId="4" state="hidden" r:id="rId6"/>
    <sheet name="FNUM" sheetId="5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28" i="1"/>
  <c r="D28" i="1" s="1"/>
  <c r="E30" i="1"/>
  <c r="E29" i="1"/>
  <c r="D29" i="1" s="1"/>
  <c r="E11" i="1"/>
  <c r="E37" i="1"/>
  <c r="E38" i="1" s="1"/>
  <c r="D37" i="1"/>
  <c r="D38" i="1" s="1"/>
  <c r="E36" i="1"/>
  <c r="D36" i="1"/>
  <c r="E31" i="1" l="1"/>
  <c r="D30" i="1"/>
  <c r="D9" i="1"/>
  <c r="E18" i="1"/>
  <c r="D18" i="1" s="1"/>
  <c r="D11" i="1"/>
  <c r="E17" i="1"/>
  <c r="D17" i="1" s="1"/>
  <c r="E10" i="1"/>
  <c r="D10" i="1" s="1"/>
  <c r="B4" i="3"/>
  <c r="D31" i="1" l="1"/>
  <c r="E19" i="1"/>
  <c r="D19" i="1" s="1"/>
  <c r="E12" i="1"/>
  <c r="D12" i="1" s="1"/>
</calcChain>
</file>

<file path=xl/sharedStrings.xml><?xml version="1.0" encoding="utf-8"?>
<sst xmlns="http://schemas.openxmlformats.org/spreadsheetml/2006/main" count="130" uniqueCount="118">
  <si>
    <t>A) ENSEÑANZA ELEMENTAL</t>
  </si>
  <si>
    <t>Para realizar el cálculo de la tasa, deplieque el campo "SELECCIONAR CURSO", y elija desplegando con el botón de la izquierda</t>
  </si>
  <si>
    <t>Si tiene pendientes asignaturas del curso anterior (1 o 2) informelo en el campo asignaturas pendientes)</t>
  </si>
  <si>
    <t>Indique en el campo FAMILIA NUMEROSA, si cumple esta condición. ES OBLIGATORIO INFORMAR EL CAMPO</t>
  </si>
  <si>
    <t>ASIGNATURAS PENDIENTES CURSO ANTERIOR</t>
  </si>
  <si>
    <t xml:space="preserve">FAMILIA NUMEROSA </t>
  </si>
  <si>
    <t>IMPORTE TASA</t>
  </si>
  <si>
    <t xml:space="preserve">EN EL CASO DE QUE SE ENCUENTRE EN UN CURSO FIN DE CICLO, y sólo vaya a cursar una o dos asignaturas de  4º </t>
  </si>
  <si>
    <t>Escoja  el número de asignaturas en el siguiente campo, indique si es familia numerosa y se calculará la tasa</t>
  </si>
  <si>
    <t>NÚMERO DE ASIGNATURAS A CURSAR DE 4º</t>
  </si>
  <si>
    <t>FAMILIA NUMEROSA</t>
  </si>
  <si>
    <t>B) ENSEÑANZA PROFESIONAL</t>
  </si>
  <si>
    <t xml:space="preserve">Para realizar el cálculo de la tasa, deplieque el campo "SELECCIONAR  ESPECIALIDAD Y CURSO", y elija desplegando con el botón </t>
  </si>
  <si>
    <t>de la izquierda. Si tiene pendientes asignaturas del curso anterior (1 o 2) informelo en el campo asignaturas pendientes)</t>
  </si>
  <si>
    <t xml:space="preserve">EN EL CASO DE QUE SE ENCUENTRE EN UN CURSO FIN DE CICLO, y sólo vaya a cursar una o dos asignaturas de  6º </t>
  </si>
  <si>
    <t>NÚMERO DE ASIGNATURAS A CURSAR DE 6º</t>
  </si>
  <si>
    <t>ESPECIALIDAD</t>
  </si>
  <si>
    <t>PRECIO</t>
  </si>
  <si>
    <t>FLAUTA-1º</t>
  </si>
  <si>
    <t>FLAUTA-2º</t>
  </si>
  <si>
    <t>FLAUTA-3º</t>
  </si>
  <si>
    <t>FLAUTA-4º</t>
  </si>
  <si>
    <t>FLAUTA-5º</t>
  </si>
  <si>
    <t>FLAUTA-6º</t>
  </si>
  <si>
    <t>CURSO</t>
  </si>
  <si>
    <t>IMPORTE</t>
  </si>
  <si>
    <t>Curso 2º</t>
  </si>
  <si>
    <t>Curso 3º</t>
  </si>
  <si>
    <t>Curso 4º</t>
  </si>
  <si>
    <t>ESPE</t>
  </si>
  <si>
    <t>Clarinete-1º</t>
  </si>
  <si>
    <t>Clarinete-2º</t>
  </si>
  <si>
    <t>Clarinete-3º</t>
  </si>
  <si>
    <t>Clarinete-4º</t>
  </si>
  <si>
    <t>Clarinete-5º</t>
  </si>
  <si>
    <t>Clarinete-6º</t>
  </si>
  <si>
    <t>Flauta-1º</t>
  </si>
  <si>
    <t>Flauta-2º</t>
  </si>
  <si>
    <t>Flauta-3º</t>
  </si>
  <si>
    <t>Flauta-4º</t>
  </si>
  <si>
    <t>Flauta-5º</t>
  </si>
  <si>
    <t>Flauta-6º</t>
  </si>
  <si>
    <t>Guitarra-1º</t>
  </si>
  <si>
    <t>Guitarra-2º</t>
  </si>
  <si>
    <t>Guitarra-3º</t>
  </si>
  <si>
    <t>Guitarra-4º</t>
  </si>
  <si>
    <t>Guitarra-5º</t>
  </si>
  <si>
    <t>Guitarra-6º</t>
  </si>
  <si>
    <t>Percusión-1º</t>
  </si>
  <si>
    <t>Percusión-2º</t>
  </si>
  <si>
    <t>Percusión-3º</t>
  </si>
  <si>
    <t>Percusión-4º</t>
  </si>
  <si>
    <t>Percusión-5º</t>
  </si>
  <si>
    <t>Percusión-6º</t>
  </si>
  <si>
    <t>Piano-1º</t>
  </si>
  <si>
    <t>Piano-2º</t>
  </si>
  <si>
    <t>Piano-3º</t>
  </si>
  <si>
    <t>Piano-4º</t>
  </si>
  <si>
    <t>Piano-5º</t>
  </si>
  <si>
    <t>Piano-6º</t>
  </si>
  <si>
    <t>Saxofón-1º</t>
  </si>
  <si>
    <t>Saxofón-2º</t>
  </si>
  <si>
    <t>Saxofón-3º</t>
  </si>
  <si>
    <t>Saxofón-4º</t>
  </si>
  <si>
    <t>Saxofón-5º</t>
  </si>
  <si>
    <t>Saxofón-6º</t>
  </si>
  <si>
    <t>Trombón-1º</t>
  </si>
  <si>
    <t>Trombón-2º</t>
  </si>
  <si>
    <t>Trombón-3º</t>
  </si>
  <si>
    <t>Trombón-4º</t>
  </si>
  <si>
    <t>Trombón-5º</t>
  </si>
  <si>
    <t>Trombón-6º</t>
  </si>
  <si>
    <t>Trompa-1º</t>
  </si>
  <si>
    <t>Trompa-2º</t>
  </si>
  <si>
    <t>Trompa-3º</t>
  </si>
  <si>
    <t>Trompa-4º</t>
  </si>
  <si>
    <t>Trompa-5º</t>
  </si>
  <si>
    <t>Trompa-6º</t>
  </si>
  <si>
    <t>Trompeta-1º</t>
  </si>
  <si>
    <t>Trompeta-2º</t>
  </si>
  <si>
    <t>Trompeta-3º</t>
  </si>
  <si>
    <t>Trompeta-4º</t>
  </si>
  <si>
    <t>Trompeta-5º</t>
  </si>
  <si>
    <t>Trompeta-6º</t>
  </si>
  <si>
    <t>Tuba-1º</t>
  </si>
  <si>
    <t>Tuba-2º</t>
  </si>
  <si>
    <t>Tuba-3º</t>
  </si>
  <si>
    <t>Tuba-4º</t>
  </si>
  <si>
    <t>Tuba-5º</t>
  </si>
  <si>
    <t>Tuba-6º</t>
  </si>
  <si>
    <t>Viola-1º</t>
  </si>
  <si>
    <t>Viola-2º</t>
  </si>
  <si>
    <t>Viola-3º</t>
  </si>
  <si>
    <t>Viola-4º</t>
  </si>
  <si>
    <t>Viola-5º</t>
  </si>
  <si>
    <t>Viola-6º</t>
  </si>
  <si>
    <t>Violín-1º</t>
  </si>
  <si>
    <t>Violín-2º</t>
  </si>
  <si>
    <t>Violín-3º</t>
  </si>
  <si>
    <t>Violín-4º</t>
  </si>
  <si>
    <t>Violín-5º</t>
  </si>
  <si>
    <t>Violín-6º</t>
  </si>
  <si>
    <t>Violonchelo-1º</t>
  </si>
  <si>
    <t>Violonchelo-2º</t>
  </si>
  <si>
    <t>Violonchelo-3º</t>
  </si>
  <si>
    <t>Violonchelo-4º</t>
  </si>
  <si>
    <t>Violonchelo-5º</t>
  </si>
  <si>
    <t>Violonchelo-6º</t>
  </si>
  <si>
    <t>NASIG</t>
  </si>
  <si>
    <t>FNUM</t>
  </si>
  <si>
    <t>DESC</t>
  </si>
  <si>
    <t>NO</t>
  </si>
  <si>
    <t>SI</t>
  </si>
  <si>
    <t>SELECCIONAR CURSO</t>
  </si>
  <si>
    <t>SELECCIONAR ESPECIALIDAD Y CURSO</t>
  </si>
  <si>
    <t>Curso 1º - Repetición</t>
  </si>
  <si>
    <t>Curso 1º - Nuevo ingreso</t>
  </si>
  <si>
    <t>CÁLCULO DE LA TASA DE MATRICULA DEL CONSERVATORIO ENSEÑANAZAS ELEMENTALES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</si>
</sst>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0" fillId="0" borderId="0" xfId="0" applyNumberFormat="1"/>
    <xf numFmtId="2" fontId="0" fillId="2" borderId="2" xfId="0" applyNumberFormat="1" applyFill="1" applyBorder="1"/>
    <xf numFmtId="2" fontId="0" fillId="0" borderId="2" xfId="0" applyNumberFormat="1" applyBorder="1"/>
    <xf numFmtId="0" fontId="3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3" xfId="0" applyFill="1" applyBorder="1"/>
    <xf numFmtId="164" fontId="2" fillId="3" borderId="3" xfId="0" applyNumberFormat="1" applyFont="1" applyFill="1" applyBorder="1"/>
    <xf numFmtId="9" fontId="0" fillId="3" borderId="3" xfId="0" applyNumberFormat="1" applyFill="1" applyBorder="1"/>
    <xf numFmtId="164" fontId="4" fillId="3" borderId="3" xfId="0" applyNumberFormat="1" applyFont="1" applyFill="1" applyBorder="1"/>
    <xf numFmtId="9" fontId="2" fillId="3" borderId="3" xfId="0" applyNumberFormat="1" applyFont="1" applyFill="1" applyBorder="1"/>
    <xf numFmtId="0" fontId="4" fillId="0" borderId="6" xfId="0" applyFont="1" applyBorder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4" xfId="0" applyBorder="1"/>
    <xf numFmtId="2" fontId="0" fillId="0" borderId="0" xfId="0" applyNumberFormat="1" applyBorder="1"/>
  </cellXfs>
  <cellStyles count="1">
    <cellStyle name="Normal" xfId="0" builtinId="0"/>
  </cellStyles>
  <dxfs count="4">
    <dxf>
      <numFmt numFmtId="164" formatCode="#,##0.00\ &quot;€&quot;"/>
    </dxf>
    <dxf>
      <numFmt numFmtId="2" formatCode="0.00"/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" displayName="Tabla5" ref="A1:B7" totalsRowShown="0">
  <autoFilter ref="A1:B7" xr:uid="{00000000-0009-0000-0100-000005000000}"/>
  <tableColumns count="2">
    <tableColumn id="1" xr3:uid="{00000000-0010-0000-0000-000001000000}" name="ESPECIALIDAD"/>
    <tableColumn id="2" xr3:uid="{00000000-0010-0000-0000-000002000000}" name="PREC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" displayName="Tabla1" ref="A1:B6" totalsRowShown="0" tableBorderDxfId="3">
  <autoFilter ref="A1:B6" xr:uid="{00000000-0009-0000-0100-000001000000}"/>
  <sortState xmlns:xlrd2="http://schemas.microsoft.com/office/spreadsheetml/2017/richdata2" ref="A2:B6">
    <sortCondition ref="A1:A6"/>
  </sortState>
  <tableColumns count="2">
    <tableColumn id="1" xr3:uid="{00000000-0010-0000-0100-000001000000}" name="CURSO" dataDxfId="2"/>
    <tableColumn id="2" xr3:uid="{00000000-0010-0000-0100-000002000000}" name="IMPORTE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a6" displayName="Tabla6" ref="A1:B79" totalsRowShown="0">
  <autoFilter ref="A1:B79" xr:uid="{00000000-0009-0000-0100-000006000000}"/>
  <sortState xmlns:xlrd2="http://schemas.microsoft.com/office/spreadsheetml/2017/richdata2" ref="A2:B79">
    <sortCondition ref="A1:A79"/>
  </sortState>
  <tableColumns count="2">
    <tableColumn id="1" xr3:uid="{00000000-0010-0000-0200-000001000000}" name="ESPE"/>
    <tableColumn id="2" xr3:uid="{00000000-0010-0000-0200-000002000000}" name="PRECIO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B4" totalsRowShown="0">
  <autoFilter ref="A1:B4" xr:uid="{00000000-0009-0000-0100-000002000000}"/>
  <tableColumns count="2">
    <tableColumn id="1" xr3:uid="{00000000-0010-0000-0300-000001000000}" name="NASIG"/>
    <tableColumn id="2" xr3:uid="{00000000-0010-0000-0300-000002000000}" name="IMPORTE">
      <calculatedColumnFormula>B1*2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a3" displayName="Tabla3" ref="A1:B3" totalsRowShown="0">
  <autoFilter ref="A1:B3" xr:uid="{00000000-0009-0000-0100-000003000000}"/>
  <tableColumns count="2">
    <tableColumn id="1" xr3:uid="{00000000-0010-0000-0400-000001000000}" name="NASIG"/>
    <tableColumn id="2" xr3:uid="{00000000-0010-0000-0400-000002000000}" name="IMPOR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a4" displayName="Tabla4" ref="A1:B3" totalsRowShown="0">
  <autoFilter ref="A1:B3" xr:uid="{00000000-0009-0000-0100-000004000000}"/>
  <tableColumns count="2">
    <tableColumn id="1" xr3:uid="{00000000-0010-0000-0500-000001000000}" name="FNUM"/>
    <tableColumn id="2" xr3:uid="{00000000-0010-0000-0500-000002000000}" name="DES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="85" zoomScaleNormal="85" workbookViewId="0">
      <selection activeCell="A2" sqref="A2"/>
    </sheetView>
  </sheetViews>
  <sheetFormatPr baseColWidth="10" defaultColWidth="11.42578125" defaultRowHeight="15" x14ac:dyDescent="0.25"/>
  <cols>
    <col min="1" max="1" width="8.42578125" customWidth="1"/>
    <col min="2" max="2" width="41" customWidth="1"/>
    <col min="3" max="3" width="47.140625" customWidth="1"/>
    <col min="4" max="4" width="16.42578125" customWidth="1"/>
    <col min="5" max="5" width="29.85546875" hidden="1" customWidth="1"/>
    <col min="8" max="8" width="11.42578125" customWidth="1"/>
    <col min="9" max="9" width="23" customWidth="1"/>
  </cols>
  <sheetData>
    <row r="1" spans="1:9" ht="23.25" x14ac:dyDescent="0.35">
      <c r="A1" s="24" t="s">
        <v>117</v>
      </c>
      <c r="B1" s="24"/>
      <c r="C1" s="24"/>
      <c r="D1" s="24"/>
      <c r="E1" s="24"/>
      <c r="F1" s="24"/>
      <c r="G1" s="24"/>
      <c r="H1" s="24"/>
      <c r="I1" s="24"/>
    </row>
    <row r="2" spans="1:9" ht="12" customHeight="1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26.25" x14ac:dyDescent="0.4">
      <c r="A3" s="21" t="s">
        <v>0</v>
      </c>
      <c r="B3" s="9"/>
      <c r="C3" s="9"/>
      <c r="D3" s="9"/>
      <c r="E3" s="9"/>
      <c r="F3" s="10"/>
    </row>
    <row r="4" spans="1:9" x14ac:dyDescent="0.25">
      <c r="A4" s="11"/>
      <c r="F4" s="12"/>
    </row>
    <row r="5" spans="1:9" x14ac:dyDescent="0.25">
      <c r="A5" s="11"/>
      <c r="B5" t="s">
        <v>1</v>
      </c>
      <c r="F5" s="12"/>
    </row>
    <row r="6" spans="1:9" x14ac:dyDescent="0.25">
      <c r="A6" s="11"/>
      <c r="B6" t="s">
        <v>2</v>
      </c>
      <c r="F6" s="12"/>
    </row>
    <row r="7" spans="1:9" x14ac:dyDescent="0.25">
      <c r="A7" s="11"/>
      <c r="B7" t="s">
        <v>3</v>
      </c>
      <c r="F7" s="12"/>
    </row>
    <row r="8" spans="1:9" x14ac:dyDescent="0.25">
      <c r="A8" s="11"/>
      <c r="F8" s="12"/>
    </row>
    <row r="9" spans="1:9" ht="21" x14ac:dyDescent="0.35">
      <c r="A9" s="11"/>
      <c r="B9" s="16" t="s">
        <v>113</v>
      </c>
      <c r="C9" s="3"/>
      <c r="D9" s="17">
        <f>IF(ISBLANK(C9),0,E9)</f>
        <v>0</v>
      </c>
      <c r="E9" t="e">
        <f>VLOOKUP(C9,Tabla1[],2)</f>
        <v>#N/A</v>
      </c>
      <c r="F9" s="12"/>
    </row>
    <row r="10" spans="1:9" ht="18.75" x14ac:dyDescent="0.3">
      <c r="A10" s="11"/>
      <c r="B10" s="16" t="s">
        <v>4</v>
      </c>
      <c r="C10" s="4"/>
      <c r="D10" s="17">
        <f>IF(ISBLANK(C10),0,E10)</f>
        <v>0</v>
      </c>
      <c r="E10">
        <f>VLOOKUP(C10,Tabla2[],2)</f>
        <v>0</v>
      </c>
      <c r="F10" s="12"/>
    </row>
    <row r="11" spans="1:9" ht="18.75" x14ac:dyDescent="0.3">
      <c r="A11" s="11"/>
      <c r="B11" s="16" t="s">
        <v>5</v>
      </c>
      <c r="C11" s="4"/>
      <c r="D11" s="18">
        <f>IF(ISBLANK(C11),0,E11)</f>
        <v>0</v>
      </c>
      <c r="E11" t="e">
        <f>VLOOKUP(C11,Tabla4[],2)</f>
        <v>#N/A</v>
      </c>
      <c r="F11" s="12"/>
    </row>
    <row r="12" spans="1:9" ht="26.25" x14ac:dyDescent="0.4">
      <c r="A12" s="11"/>
      <c r="B12" s="22" t="s">
        <v>6</v>
      </c>
      <c r="C12" s="23"/>
      <c r="D12" s="19">
        <f>IF(D11=0,0,E12)</f>
        <v>0</v>
      </c>
      <c r="E12" t="e">
        <f>IF(E11=0.5,(((D9+D10)-7.32)/2)+7.32,D9+D10)</f>
        <v>#N/A</v>
      </c>
      <c r="F12" s="12"/>
      <c r="H12" s="5"/>
    </row>
    <row r="13" spans="1:9" x14ac:dyDescent="0.25">
      <c r="A13" s="11"/>
      <c r="F13" s="12"/>
    </row>
    <row r="14" spans="1:9" x14ac:dyDescent="0.25">
      <c r="A14" s="11"/>
      <c r="B14" t="s">
        <v>7</v>
      </c>
      <c r="F14" s="12"/>
    </row>
    <row r="15" spans="1:9" x14ac:dyDescent="0.25">
      <c r="A15" s="11"/>
      <c r="B15" t="s">
        <v>8</v>
      </c>
      <c r="F15" s="12"/>
    </row>
    <row r="16" spans="1:9" x14ac:dyDescent="0.25">
      <c r="A16" s="11"/>
      <c r="F16" s="12"/>
    </row>
    <row r="17" spans="1:6" ht="21" x14ac:dyDescent="0.35">
      <c r="A17" s="11"/>
      <c r="B17" s="16" t="s">
        <v>9</v>
      </c>
      <c r="C17" s="3"/>
      <c r="D17" s="17">
        <f>IF(ISBLANK(C17),0,E17)</f>
        <v>0</v>
      </c>
      <c r="E17" t="e">
        <f>VLOOKUP(C17,Tabla3[],2)</f>
        <v>#N/A</v>
      </c>
      <c r="F17" s="12"/>
    </row>
    <row r="18" spans="1:6" ht="21" x14ac:dyDescent="0.35">
      <c r="A18" s="11"/>
      <c r="B18" s="16" t="s">
        <v>10</v>
      </c>
      <c r="C18" s="3"/>
      <c r="D18" s="20">
        <f>IF(ISBLANK(C18),0,E18)</f>
        <v>0</v>
      </c>
      <c r="E18" t="e">
        <f>VLOOKUP(C18,Tabla4[],2)</f>
        <v>#N/A</v>
      </c>
      <c r="F18" s="12"/>
    </row>
    <row r="19" spans="1:6" ht="26.25" x14ac:dyDescent="0.4">
      <c r="A19" s="11"/>
      <c r="B19" s="22" t="s">
        <v>6</v>
      </c>
      <c r="C19" s="23"/>
      <c r="D19" s="19">
        <f>IF(D18=0,0,E19)</f>
        <v>0</v>
      </c>
      <c r="E19" t="e">
        <f>IF(E18=0.5,(((D17)-7.32)/2)+7.32,D17)</f>
        <v>#N/A</v>
      </c>
      <c r="F19" s="12"/>
    </row>
    <row r="20" spans="1:6" ht="15.75" thickBot="1" x14ac:dyDescent="0.3">
      <c r="A20" s="13"/>
      <c r="B20" s="14"/>
      <c r="C20" s="14"/>
      <c r="D20" s="14"/>
      <c r="E20" s="14"/>
      <c r="F20" s="15"/>
    </row>
    <row r="21" spans="1:6" ht="15.75" thickBot="1" x14ac:dyDescent="0.3"/>
    <row r="22" spans="1:6" ht="26.25" x14ac:dyDescent="0.4">
      <c r="A22" s="21" t="s">
        <v>11</v>
      </c>
      <c r="B22" s="9"/>
      <c r="C22" s="9"/>
      <c r="D22" s="9"/>
      <c r="E22" s="9"/>
      <c r="F22" s="10"/>
    </row>
    <row r="23" spans="1:6" x14ac:dyDescent="0.25">
      <c r="A23" s="11"/>
      <c r="F23" s="12"/>
    </row>
    <row r="24" spans="1:6" x14ac:dyDescent="0.25">
      <c r="A24" s="11"/>
      <c r="B24" t="s">
        <v>12</v>
      </c>
      <c r="F24" s="12"/>
    </row>
    <row r="25" spans="1:6" x14ac:dyDescent="0.25">
      <c r="A25" s="11"/>
      <c r="B25" t="s">
        <v>13</v>
      </c>
      <c r="F25" s="12"/>
    </row>
    <row r="26" spans="1:6" x14ac:dyDescent="0.25">
      <c r="A26" s="11"/>
      <c r="B26" t="s">
        <v>3</v>
      </c>
      <c r="F26" s="12"/>
    </row>
    <row r="27" spans="1:6" x14ac:dyDescent="0.25">
      <c r="A27" s="11"/>
      <c r="F27" s="12"/>
    </row>
    <row r="28" spans="1:6" ht="21" x14ac:dyDescent="0.35">
      <c r="A28" s="11"/>
      <c r="B28" s="16" t="s">
        <v>114</v>
      </c>
      <c r="C28" s="3"/>
      <c r="D28" s="17">
        <f>IF(ISBLANK(C28),0,E28)</f>
        <v>0</v>
      </c>
      <c r="E28" t="e">
        <f>VLOOKUP(C28,Tabla6[],2)</f>
        <v>#N/A</v>
      </c>
      <c r="F28" s="12"/>
    </row>
    <row r="29" spans="1:6" ht="18.75" x14ac:dyDescent="0.3">
      <c r="A29" s="11"/>
      <c r="B29" s="16" t="s">
        <v>4</v>
      </c>
      <c r="C29" s="4"/>
      <c r="D29" s="17">
        <f>IF(ISBLANK(C29),0,E29)</f>
        <v>0</v>
      </c>
      <c r="E29">
        <f>VLOOKUP(C29,Tabla2[],2)</f>
        <v>0</v>
      </c>
      <c r="F29" s="12"/>
    </row>
    <row r="30" spans="1:6" ht="18.75" x14ac:dyDescent="0.3">
      <c r="A30" s="11"/>
      <c r="B30" s="16" t="s">
        <v>5</v>
      </c>
      <c r="C30" s="4"/>
      <c r="D30" s="18">
        <f>IF(ISBLANK(C30),0,E30)</f>
        <v>0</v>
      </c>
      <c r="E30" t="e">
        <f>VLOOKUP(C30,Tabla4[],2)</f>
        <v>#N/A</v>
      </c>
      <c r="F30" s="12"/>
    </row>
    <row r="31" spans="1:6" ht="26.25" x14ac:dyDescent="0.4">
      <c r="A31" s="11"/>
      <c r="B31" s="22" t="s">
        <v>6</v>
      </c>
      <c r="C31" s="23"/>
      <c r="D31" s="19">
        <f>IF(D30=0,0,E31)</f>
        <v>0</v>
      </c>
      <c r="E31" t="e">
        <f>IF(E30=0.5,(((D28+D29)-7.32)/2)+7.32,D28+D29)</f>
        <v>#N/A</v>
      </c>
      <c r="F31" s="12"/>
    </row>
    <row r="32" spans="1:6" x14ac:dyDescent="0.25">
      <c r="A32" s="11"/>
      <c r="F32" s="12"/>
    </row>
    <row r="33" spans="1:6" x14ac:dyDescent="0.25">
      <c r="A33" s="11"/>
      <c r="B33" t="s">
        <v>14</v>
      </c>
      <c r="F33" s="12"/>
    </row>
    <row r="34" spans="1:6" x14ac:dyDescent="0.25">
      <c r="A34" s="11"/>
      <c r="B34" t="s">
        <v>8</v>
      </c>
      <c r="F34" s="12"/>
    </row>
    <row r="35" spans="1:6" x14ac:dyDescent="0.25">
      <c r="A35" s="11"/>
      <c r="F35" s="12"/>
    </row>
    <row r="36" spans="1:6" ht="21" x14ac:dyDescent="0.35">
      <c r="A36" s="11"/>
      <c r="B36" s="16" t="s">
        <v>15</v>
      </c>
      <c r="C36" s="3"/>
      <c r="D36" s="17">
        <f>IF(ISBLANK(C36),0,E36)</f>
        <v>0</v>
      </c>
      <c r="E36" t="e">
        <f>VLOOKUP(C36,Tabla3[],2)</f>
        <v>#N/A</v>
      </c>
      <c r="F36" s="12"/>
    </row>
    <row r="37" spans="1:6" ht="21" x14ac:dyDescent="0.35">
      <c r="A37" s="11"/>
      <c r="B37" s="16" t="s">
        <v>10</v>
      </c>
      <c r="C37" s="3"/>
      <c r="D37" s="20">
        <f>IF(ISBLANK(C37),0,E37)</f>
        <v>0</v>
      </c>
      <c r="E37" t="e">
        <f>VLOOKUP(C37,Tabla4[],2)</f>
        <v>#N/A</v>
      </c>
      <c r="F37" s="12"/>
    </row>
    <row r="38" spans="1:6" ht="26.25" x14ac:dyDescent="0.4">
      <c r="A38" s="11"/>
      <c r="B38" s="22" t="s">
        <v>6</v>
      </c>
      <c r="C38" s="23"/>
      <c r="D38" s="19">
        <f>IF(D37=0,0,E38)</f>
        <v>0</v>
      </c>
      <c r="E38" t="e">
        <f>IF(E37=0.5,(((D36)-7.32)/2)+7.32,D36)</f>
        <v>#N/A</v>
      </c>
      <c r="F38" s="12"/>
    </row>
    <row r="39" spans="1:6" ht="15.75" thickBot="1" x14ac:dyDescent="0.3">
      <c r="A39" s="13"/>
      <c r="B39" s="14"/>
      <c r="C39" s="14"/>
      <c r="D39" s="14"/>
      <c r="E39" s="14"/>
      <c r="F39" s="15"/>
    </row>
  </sheetData>
  <mergeCells count="5">
    <mergeCell ref="B38:C38"/>
    <mergeCell ref="B12:C12"/>
    <mergeCell ref="B19:C19"/>
    <mergeCell ref="A1:I1"/>
    <mergeCell ref="B31:C31"/>
  </mergeCells>
  <pageMargins left="0.25" right="0.25" top="0.75" bottom="0.75" header="0.3" footer="0.3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CURSOS!A2:A6</xm:f>
          </x14:formula1>
          <xm:sqref>C9</xm:sqref>
        </x14:dataValidation>
        <x14:dataValidation type="list" allowBlank="1" showInputMessage="1" showErrorMessage="1" xr:uid="{00000000-0002-0000-0000-000001000000}">
          <x14:formula1>
            <xm:f>PENDIENTE!$A$2:$A$3</xm:f>
          </x14:formula1>
          <xm:sqref>C10</xm:sqref>
        </x14:dataValidation>
        <x14:dataValidation type="list" allowBlank="1" showInputMessage="1" showErrorMessage="1" xr:uid="{00000000-0002-0000-0000-000002000000}">
          <x14:formula1>
            <xm:f>FNUM!$A$2:$A$3</xm:f>
          </x14:formula1>
          <xm:sqref>C11 C18 C37 C30</xm:sqref>
        </x14:dataValidation>
        <x14:dataValidation type="list" allowBlank="1" showInputMessage="1" showErrorMessage="1" xr:uid="{00000000-0002-0000-0000-000003000000}">
          <x14:formula1>
            <xm:f>REPITE!$A$2:$A$3</xm:f>
          </x14:formula1>
          <xm:sqref>C17 C36</xm:sqref>
        </x14:dataValidation>
        <x14:dataValidation type="list" allowBlank="1" showInputMessage="1" showErrorMessage="1" xr:uid="{00000000-0002-0000-0000-000004000000}">
          <x14:formula1>
            <xm:f>ESPECIALIDAD!$A$2:$A$79</xm:f>
          </x14:formula1>
          <xm:sqref>C28</xm:sqref>
        </x14:dataValidation>
        <x14:dataValidation type="list" allowBlank="1" showInputMessage="1" showErrorMessage="1" xr:uid="{00000000-0002-0000-0000-000005000000}">
          <x14:formula1>
            <xm:f>PENDIENTE!$A$2:$A$4</xm:f>
          </x14:formula1>
          <xm:sqref>C29</xm:sqref>
        </x14:dataValidation>
        <x14:dataValidation type="list" allowBlank="1" showInputMessage="1" showErrorMessage="1" xr:uid="{BCD713B4-6EFD-4666-8DEC-813B711075EE}">
          <x14:formula1>
            <xm:f>CURSOS!$A$2:$A$5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8" sqref="A8"/>
    </sheetView>
  </sheetViews>
  <sheetFormatPr baseColWidth="10" defaultColWidth="11.42578125" defaultRowHeight="15" x14ac:dyDescent="0.25"/>
  <cols>
    <col min="1" max="1" width="17.85546875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18</v>
      </c>
      <c r="B2">
        <v>104.74</v>
      </c>
    </row>
    <row r="3" spans="1:2" x14ac:dyDescent="0.25">
      <c r="A3" t="s">
        <v>19</v>
      </c>
      <c r="B3">
        <v>126.32</v>
      </c>
    </row>
    <row r="4" spans="1:2" x14ac:dyDescent="0.25">
      <c r="A4" t="s">
        <v>20</v>
      </c>
      <c r="B4">
        <v>147.9</v>
      </c>
    </row>
    <row r="5" spans="1:2" x14ac:dyDescent="0.25">
      <c r="A5" t="s">
        <v>21</v>
      </c>
      <c r="B5">
        <v>147.9</v>
      </c>
    </row>
    <row r="6" spans="1:2" x14ac:dyDescent="0.25">
      <c r="A6" t="s">
        <v>22</v>
      </c>
      <c r="B6">
        <v>169.48</v>
      </c>
    </row>
    <row r="7" spans="1:2" x14ac:dyDescent="0.25">
      <c r="A7" t="s">
        <v>23</v>
      </c>
      <c r="B7">
        <v>169.48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B13" sqref="B13"/>
    </sheetView>
  </sheetViews>
  <sheetFormatPr baseColWidth="10" defaultColWidth="11.42578125" defaultRowHeight="15" x14ac:dyDescent="0.25"/>
  <cols>
    <col min="1" max="1" width="23.140625" customWidth="1"/>
  </cols>
  <sheetData>
    <row r="1" spans="1:2" x14ac:dyDescent="0.25">
      <c r="A1" t="s">
        <v>24</v>
      </c>
      <c r="B1" t="s">
        <v>25</v>
      </c>
    </row>
    <row r="2" spans="1:2" x14ac:dyDescent="0.25">
      <c r="A2" s="1" t="s">
        <v>116</v>
      </c>
      <c r="B2" s="6">
        <v>155.1</v>
      </c>
    </row>
    <row r="3" spans="1:2" x14ac:dyDescent="0.25">
      <c r="A3" s="2" t="s">
        <v>115</v>
      </c>
      <c r="B3" s="7">
        <v>104.74</v>
      </c>
    </row>
    <row r="4" spans="1:2" x14ac:dyDescent="0.25">
      <c r="A4" s="2" t="s">
        <v>26</v>
      </c>
      <c r="B4" s="7">
        <v>104.74</v>
      </c>
    </row>
    <row r="5" spans="1:2" x14ac:dyDescent="0.25">
      <c r="A5" s="1" t="s">
        <v>27</v>
      </c>
      <c r="B5" s="6">
        <v>126.32</v>
      </c>
    </row>
    <row r="6" spans="1:2" x14ac:dyDescent="0.25">
      <c r="A6" s="25" t="s">
        <v>28</v>
      </c>
      <c r="B6" s="26">
        <v>126.32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9"/>
  <sheetViews>
    <sheetView topLeftCell="A43" workbookViewId="0">
      <selection activeCell="A61" sqref="A61"/>
    </sheetView>
  </sheetViews>
  <sheetFormatPr baseColWidth="10" defaultColWidth="11.42578125" defaultRowHeight="15" x14ac:dyDescent="0.25"/>
  <cols>
    <col min="1" max="1" width="24.140625" customWidth="1"/>
  </cols>
  <sheetData>
    <row r="1" spans="1:2" x14ac:dyDescent="0.25">
      <c r="A1" t="s">
        <v>29</v>
      </c>
      <c r="B1" t="s">
        <v>17</v>
      </c>
    </row>
    <row r="2" spans="1:2" x14ac:dyDescent="0.25">
      <c r="A2" t="s">
        <v>30</v>
      </c>
      <c r="B2" s="5">
        <v>104.74</v>
      </c>
    </row>
    <row r="3" spans="1:2" x14ac:dyDescent="0.25">
      <c r="A3" t="s">
        <v>31</v>
      </c>
      <c r="B3" s="5">
        <v>126.32</v>
      </c>
    </row>
    <row r="4" spans="1:2" x14ac:dyDescent="0.25">
      <c r="A4" t="s">
        <v>32</v>
      </c>
      <c r="B4" s="5">
        <v>147.9</v>
      </c>
    </row>
    <row r="5" spans="1:2" x14ac:dyDescent="0.25">
      <c r="A5" t="s">
        <v>33</v>
      </c>
      <c r="B5" s="5">
        <v>147.9</v>
      </c>
    </row>
    <row r="6" spans="1:2" x14ac:dyDescent="0.25">
      <c r="A6" t="s">
        <v>34</v>
      </c>
      <c r="B6" s="5">
        <v>169.48</v>
      </c>
    </row>
    <row r="7" spans="1:2" x14ac:dyDescent="0.25">
      <c r="A7" t="s">
        <v>35</v>
      </c>
      <c r="B7" s="5">
        <v>169.48</v>
      </c>
    </row>
    <row r="8" spans="1:2" x14ac:dyDescent="0.25">
      <c r="A8" t="s">
        <v>36</v>
      </c>
      <c r="B8" s="5">
        <v>104.74</v>
      </c>
    </row>
    <row r="9" spans="1:2" x14ac:dyDescent="0.25">
      <c r="A9" t="s">
        <v>37</v>
      </c>
      <c r="B9" s="5">
        <v>126.32</v>
      </c>
    </row>
    <row r="10" spans="1:2" x14ac:dyDescent="0.25">
      <c r="A10" t="s">
        <v>38</v>
      </c>
      <c r="B10" s="5">
        <v>147.9</v>
      </c>
    </row>
    <row r="11" spans="1:2" x14ac:dyDescent="0.25">
      <c r="A11" t="s">
        <v>39</v>
      </c>
      <c r="B11" s="5">
        <v>147.9</v>
      </c>
    </row>
    <row r="12" spans="1:2" x14ac:dyDescent="0.25">
      <c r="A12" t="s">
        <v>40</v>
      </c>
      <c r="B12" s="5">
        <v>169.48</v>
      </c>
    </row>
    <row r="13" spans="1:2" x14ac:dyDescent="0.25">
      <c r="A13" t="s">
        <v>41</v>
      </c>
      <c r="B13" s="5">
        <v>169.48</v>
      </c>
    </row>
    <row r="14" spans="1:2" x14ac:dyDescent="0.25">
      <c r="A14" t="s">
        <v>42</v>
      </c>
      <c r="B14" s="5">
        <v>104.74</v>
      </c>
    </row>
    <row r="15" spans="1:2" x14ac:dyDescent="0.25">
      <c r="A15" t="s">
        <v>43</v>
      </c>
      <c r="B15" s="5">
        <v>126.32</v>
      </c>
    </row>
    <row r="16" spans="1:2" x14ac:dyDescent="0.25">
      <c r="A16" t="s">
        <v>44</v>
      </c>
      <c r="B16" s="5">
        <v>147.9</v>
      </c>
    </row>
    <row r="17" spans="1:2" x14ac:dyDescent="0.25">
      <c r="A17" t="s">
        <v>45</v>
      </c>
      <c r="B17" s="5">
        <v>147.9</v>
      </c>
    </row>
    <row r="18" spans="1:2" x14ac:dyDescent="0.25">
      <c r="A18" t="s">
        <v>46</v>
      </c>
      <c r="B18" s="5">
        <v>169.48</v>
      </c>
    </row>
    <row r="19" spans="1:2" x14ac:dyDescent="0.25">
      <c r="A19" t="s">
        <v>47</v>
      </c>
      <c r="B19" s="5">
        <v>169.48</v>
      </c>
    </row>
    <row r="20" spans="1:2" x14ac:dyDescent="0.25">
      <c r="A20" t="s">
        <v>48</v>
      </c>
      <c r="B20" s="5">
        <v>104.74</v>
      </c>
    </row>
    <row r="21" spans="1:2" x14ac:dyDescent="0.25">
      <c r="A21" t="s">
        <v>49</v>
      </c>
      <c r="B21" s="5">
        <v>126.32</v>
      </c>
    </row>
    <row r="22" spans="1:2" x14ac:dyDescent="0.25">
      <c r="A22" t="s">
        <v>50</v>
      </c>
      <c r="B22" s="5">
        <v>147.9</v>
      </c>
    </row>
    <row r="23" spans="1:2" x14ac:dyDescent="0.25">
      <c r="A23" t="s">
        <v>51</v>
      </c>
      <c r="B23" s="5">
        <v>147.9</v>
      </c>
    </row>
    <row r="24" spans="1:2" x14ac:dyDescent="0.25">
      <c r="A24" t="s">
        <v>52</v>
      </c>
      <c r="B24" s="5">
        <v>169.48</v>
      </c>
    </row>
    <row r="25" spans="1:2" x14ac:dyDescent="0.25">
      <c r="A25" t="s">
        <v>53</v>
      </c>
      <c r="B25" s="5">
        <v>169.48</v>
      </c>
    </row>
    <row r="26" spans="1:2" x14ac:dyDescent="0.25">
      <c r="A26" t="s">
        <v>54</v>
      </c>
      <c r="B26" s="5">
        <v>104.74</v>
      </c>
    </row>
    <row r="27" spans="1:2" x14ac:dyDescent="0.25">
      <c r="A27" t="s">
        <v>55</v>
      </c>
      <c r="B27" s="5">
        <v>104.74</v>
      </c>
    </row>
    <row r="28" spans="1:2" x14ac:dyDescent="0.25">
      <c r="A28" t="s">
        <v>56</v>
      </c>
      <c r="B28" s="5">
        <v>126.32</v>
      </c>
    </row>
    <row r="29" spans="1:2" x14ac:dyDescent="0.25">
      <c r="A29" t="s">
        <v>57</v>
      </c>
      <c r="B29" s="5">
        <v>126.32</v>
      </c>
    </row>
    <row r="30" spans="1:2" x14ac:dyDescent="0.25">
      <c r="A30" t="s">
        <v>58</v>
      </c>
      <c r="B30" s="5">
        <v>169.48</v>
      </c>
    </row>
    <row r="31" spans="1:2" x14ac:dyDescent="0.25">
      <c r="A31" t="s">
        <v>59</v>
      </c>
      <c r="B31" s="5">
        <v>169.48</v>
      </c>
    </row>
    <row r="32" spans="1:2" x14ac:dyDescent="0.25">
      <c r="A32" t="s">
        <v>60</v>
      </c>
      <c r="B32" s="5">
        <v>104.74</v>
      </c>
    </row>
    <row r="33" spans="1:2" x14ac:dyDescent="0.25">
      <c r="A33" t="s">
        <v>61</v>
      </c>
      <c r="B33" s="5">
        <v>126.32</v>
      </c>
    </row>
    <row r="34" spans="1:2" x14ac:dyDescent="0.25">
      <c r="A34" t="s">
        <v>62</v>
      </c>
      <c r="B34" s="5">
        <v>147.9</v>
      </c>
    </row>
    <row r="35" spans="1:2" x14ac:dyDescent="0.25">
      <c r="A35" t="s">
        <v>63</v>
      </c>
      <c r="B35" s="5">
        <v>147.9</v>
      </c>
    </row>
    <row r="36" spans="1:2" x14ac:dyDescent="0.25">
      <c r="A36" t="s">
        <v>64</v>
      </c>
      <c r="B36" s="5">
        <v>169.48</v>
      </c>
    </row>
    <row r="37" spans="1:2" x14ac:dyDescent="0.25">
      <c r="A37" t="s">
        <v>65</v>
      </c>
      <c r="B37" s="5">
        <v>169.48</v>
      </c>
    </row>
    <row r="38" spans="1:2" x14ac:dyDescent="0.25">
      <c r="A38" t="s">
        <v>66</v>
      </c>
      <c r="B38" s="5">
        <v>104.74</v>
      </c>
    </row>
    <row r="39" spans="1:2" x14ac:dyDescent="0.25">
      <c r="A39" t="s">
        <v>67</v>
      </c>
      <c r="B39" s="5">
        <v>126.32</v>
      </c>
    </row>
    <row r="40" spans="1:2" x14ac:dyDescent="0.25">
      <c r="A40" t="s">
        <v>68</v>
      </c>
      <c r="B40" s="5">
        <v>147.9</v>
      </c>
    </row>
    <row r="41" spans="1:2" x14ac:dyDescent="0.25">
      <c r="A41" t="s">
        <v>69</v>
      </c>
      <c r="B41" s="5">
        <v>147.9</v>
      </c>
    </row>
    <row r="42" spans="1:2" x14ac:dyDescent="0.25">
      <c r="A42" t="s">
        <v>70</v>
      </c>
      <c r="B42" s="5">
        <v>169.48</v>
      </c>
    </row>
    <row r="43" spans="1:2" x14ac:dyDescent="0.25">
      <c r="A43" t="s">
        <v>71</v>
      </c>
      <c r="B43" s="5">
        <v>169.48</v>
      </c>
    </row>
    <row r="44" spans="1:2" x14ac:dyDescent="0.25">
      <c r="A44" t="s">
        <v>72</v>
      </c>
      <c r="B44" s="5">
        <v>104.74</v>
      </c>
    </row>
    <row r="45" spans="1:2" x14ac:dyDescent="0.25">
      <c r="A45" t="s">
        <v>73</v>
      </c>
      <c r="B45" s="5">
        <v>126.32</v>
      </c>
    </row>
    <row r="46" spans="1:2" x14ac:dyDescent="0.25">
      <c r="A46" t="s">
        <v>74</v>
      </c>
      <c r="B46" s="5">
        <v>147.9</v>
      </c>
    </row>
    <row r="47" spans="1:2" x14ac:dyDescent="0.25">
      <c r="A47" t="s">
        <v>75</v>
      </c>
      <c r="B47" s="5">
        <v>147.9</v>
      </c>
    </row>
    <row r="48" spans="1:2" x14ac:dyDescent="0.25">
      <c r="A48" t="s">
        <v>76</v>
      </c>
      <c r="B48" s="5">
        <v>169.48</v>
      </c>
    </row>
    <row r="49" spans="1:2" x14ac:dyDescent="0.25">
      <c r="A49" t="s">
        <v>77</v>
      </c>
      <c r="B49" s="5">
        <v>169.48</v>
      </c>
    </row>
    <row r="50" spans="1:2" x14ac:dyDescent="0.25">
      <c r="A50" t="s">
        <v>78</v>
      </c>
      <c r="B50" s="5">
        <v>104.74</v>
      </c>
    </row>
    <row r="51" spans="1:2" x14ac:dyDescent="0.25">
      <c r="A51" t="s">
        <v>79</v>
      </c>
      <c r="B51" s="5">
        <v>126.32</v>
      </c>
    </row>
    <row r="52" spans="1:2" x14ac:dyDescent="0.25">
      <c r="A52" t="s">
        <v>80</v>
      </c>
      <c r="B52" s="5">
        <v>147.9</v>
      </c>
    </row>
    <row r="53" spans="1:2" x14ac:dyDescent="0.25">
      <c r="A53" t="s">
        <v>81</v>
      </c>
      <c r="B53" s="5">
        <v>147.9</v>
      </c>
    </row>
    <row r="54" spans="1:2" x14ac:dyDescent="0.25">
      <c r="A54" t="s">
        <v>82</v>
      </c>
      <c r="B54" s="5">
        <v>169.48</v>
      </c>
    </row>
    <row r="55" spans="1:2" x14ac:dyDescent="0.25">
      <c r="A55" t="s">
        <v>83</v>
      </c>
      <c r="B55" s="5">
        <v>169.48</v>
      </c>
    </row>
    <row r="56" spans="1:2" x14ac:dyDescent="0.25">
      <c r="A56" t="s">
        <v>84</v>
      </c>
      <c r="B56" s="5">
        <v>104.74</v>
      </c>
    </row>
    <row r="57" spans="1:2" x14ac:dyDescent="0.25">
      <c r="A57" t="s">
        <v>85</v>
      </c>
      <c r="B57" s="5">
        <v>126.32</v>
      </c>
    </row>
    <row r="58" spans="1:2" x14ac:dyDescent="0.25">
      <c r="A58" t="s">
        <v>86</v>
      </c>
      <c r="B58" s="5">
        <v>147.9</v>
      </c>
    </row>
    <row r="59" spans="1:2" x14ac:dyDescent="0.25">
      <c r="A59" t="s">
        <v>87</v>
      </c>
      <c r="B59" s="5">
        <v>147.9</v>
      </c>
    </row>
    <row r="60" spans="1:2" x14ac:dyDescent="0.25">
      <c r="A60" t="s">
        <v>88</v>
      </c>
      <c r="B60" s="5">
        <v>169.48</v>
      </c>
    </row>
    <row r="61" spans="1:2" x14ac:dyDescent="0.25">
      <c r="A61" t="s">
        <v>89</v>
      </c>
      <c r="B61" s="5">
        <v>169.48</v>
      </c>
    </row>
    <row r="62" spans="1:2" x14ac:dyDescent="0.25">
      <c r="A62" t="s">
        <v>90</v>
      </c>
      <c r="B62" s="5">
        <v>104.74</v>
      </c>
    </row>
    <row r="63" spans="1:2" x14ac:dyDescent="0.25">
      <c r="A63" t="s">
        <v>91</v>
      </c>
      <c r="B63" s="5">
        <v>126.32</v>
      </c>
    </row>
    <row r="64" spans="1:2" x14ac:dyDescent="0.25">
      <c r="A64" t="s">
        <v>92</v>
      </c>
      <c r="B64" s="5">
        <v>147.9</v>
      </c>
    </row>
    <row r="65" spans="1:2" x14ac:dyDescent="0.25">
      <c r="A65" t="s">
        <v>93</v>
      </c>
      <c r="B65" s="5">
        <v>147.9</v>
      </c>
    </row>
    <row r="66" spans="1:2" x14ac:dyDescent="0.25">
      <c r="A66" t="s">
        <v>94</v>
      </c>
      <c r="B66" s="5">
        <v>169.48</v>
      </c>
    </row>
    <row r="67" spans="1:2" x14ac:dyDescent="0.25">
      <c r="A67" t="s">
        <v>95</v>
      </c>
      <c r="B67" s="5">
        <v>169.48</v>
      </c>
    </row>
    <row r="68" spans="1:2" x14ac:dyDescent="0.25">
      <c r="A68" t="s">
        <v>96</v>
      </c>
      <c r="B68" s="5">
        <v>104.74</v>
      </c>
    </row>
    <row r="69" spans="1:2" x14ac:dyDescent="0.25">
      <c r="A69" t="s">
        <v>97</v>
      </c>
      <c r="B69" s="5">
        <v>126.32</v>
      </c>
    </row>
    <row r="70" spans="1:2" x14ac:dyDescent="0.25">
      <c r="A70" t="s">
        <v>98</v>
      </c>
      <c r="B70" s="5">
        <v>147.9</v>
      </c>
    </row>
    <row r="71" spans="1:2" x14ac:dyDescent="0.25">
      <c r="A71" t="s">
        <v>99</v>
      </c>
      <c r="B71" s="5">
        <v>147.9</v>
      </c>
    </row>
    <row r="72" spans="1:2" x14ac:dyDescent="0.25">
      <c r="A72" t="s">
        <v>100</v>
      </c>
      <c r="B72" s="5">
        <v>169.48</v>
      </c>
    </row>
    <row r="73" spans="1:2" x14ac:dyDescent="0.25">
      <c r="A73" t="s">
        <v>101</v>
      </c>
      <c r="B73" s="5">
        <v>169.48</v>
      </c>
    </row>
    <row r="74" spans="1:2" x14ac:dyDescent="0.25">
      <c r="A74" t="s">
        <v>102</v>
      </c>
      <c r="B74" s="5">
        <v>104.74</v>
      </c>
    </row>
    <row r="75" spans="1:2" x14ac:dyDescent="0.25">
      <c r="A75" t="s">
        <v>103</v>
      </c>
      <c r="B75" s="5">
        <v>126.32</v>
      </c>
    </row>
    <row r="76" spans="1:2" x14ac:dyDescent="0.25">
      <c r="A76" t="s">
        <v>104</v>
      </c>
      <c r="B76" s="5">
        <v>147.9</v>
      </c>
    </row>
    <row r="77" spans="1:2" x14ac:dyDescent="0.25">
      <c r="A77" t="s">
        <v>105</v>
      </c>
      <c r="B77" s="5">
        <v>147.9</v>
      </c>
    </row>
    <row r="78" spans="1:2" x14ac:dyDescent="0.25">
      <c r="A78" t="s">
        <v>106</v>
      </c>
      <c r="B78" s="5">
        <v>169.48</v>
      </c>
    </row>
    <row r="79" spans="1:2" x14ac:dyDescent="0.25">
      <c r="A79" t="s">
        <v>107</v>
      </c>
      <c r="B79" s="5">
        <v>169.48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C12" sqref="C12"/>
    </sheetView>
  </sheetViews>
  <sheetFormatPr baseColWidth="10" defaultColWidth="11.42578125" defaultRowHeight="15" x14ac:dyDescent="0.25"/>
  <sheetData>
    <row r="1" spans="1:2" x14ac:dyDescent="0.25">
      <c r="A1" t="s">
        <v>108</v>
      </c>
      <c r="B1" t="s">
        <v>25</v>
      </c>
    </row>
    <row r="2" spans="1:2" x14ac:dyDescent="0.25">
      <c r="A2">
        <v>0</v>
      </c>
      <c r="B2">
        <v>0</v>
      </c>
    </row>
    <row r="3" spans="1:2" x14ac:dyDescent="0.25">
      <c r="A3">
        <v>1</v>
      </c>
      <c r="B3">
        <v>21.58</v>
      </c>
    </row>
    <row r="4" spans="1:2" x14ac:dyDescent="0.25">
      <c r="A4">
        <v>2</v>
      </c>
      <c r="B4">
        <f>B3*2</f>
        <v>43.16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selection activeCell="A4" sqref="A4"/>
    </sheetView>
  </sheetViews>
  <sheetFormatPr baseColWidth="10" defaultColWidth="11.42578125" defaultRowHeight="15" x14ac:dyDescent="0.25"/>
  <sheetData>
    <row r="1" spans="1:2" x14ac:dyDescent="0.25">
      <c r="A1" t="s">
        <v>108</v>
      </c>
      <c r="B1" t="s">
        <v>25</v>
      </c>
    </row>
    <row r="2" spans="1:2" x14ac:dyDescent="0.25">
      <c r="A2">
        <v>1</v>
      </c>
      <c r="B2">
        <v>61.58</v>
      </c>
    </row>
    <row r="3" spans="1:2" x14ac:dyDescent="0.25">
      <c r="A3">
        <v>2</v>
      </c>
      <c r="B3">
        <v>83.16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F23" sqref="F23"/>
    </sheetView>
  </sheetViews>
  <sheetFormatPr baseColWidth="10" defaultColWidth="11.42578125" defaultRowHeight="15" x14ac:dyDescent="0.25"/>
  <sheetData>
    <row r="1" spans="1:2" x14ac:dyDescent="0.25">
      <c r="A1" t="s">
        <v>109</v>
      </c>
      <c r="B1" t="s">
        <v>110</v>
      </c>
    </row>
    <row r="2" spans="1:2" x14ac:dyDescent="0.25">
      <c r="A2" t="s">
        <v>111</v>
      </c>
      <c r="B2">
        <v>1</v>
      </c>
    </row>
    <row r="3" spans="1:2" x14ac:dyDescent="0.25">
      <c r="A3" t="s">
        <v>112</v>
      </c>
      <c r="B3">
        <v>0.5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CALCULO TASA</vt:lpstr>
      <vt:lpstr>ESPECIALIDAD2</vt:lpstr>
      <vt:lpstr>CURSOS</vt:lpstr>
      <vt:lpstr>ESPECIALIDAD</vt:lpstr>
      <vt:lpstr>PENDIENTE</vt:lpstr>
      <vt:lpstr>REPITE</vt:lpstr>
      <vt:lpstr>FNUM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Aznar Valls</dc:creator>
  <cp:lastModifiedBy>Mercedes Moreno González</cp:lastModifiedBy>
  <cp:revision/>
  <dcterms:created xsi:type="dcterms:W3CDTF">2021-06-17T08:32:02Z</dcterms:created>
  <dcterms:modified xsi:type="dcterms:W3CDTF">2023-06-06T13:18:35Z</dcterms:modified>
</cp:coreProperties>
</file>